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9260" windowHeight="9000"/>
  </bookViews>
  <sheets>
    <sheet name="2019" sheetId="6" r:id="rId1"/>
  </sheets>
  <calcPr calcId="145621"/>
</workbook>
</file>

<file path=xl/calcChain.xml><?xml version="1.0" encoding="utf-8"?>
<calcChain xmlns="http://schemas.openxmlformats.org/spreadsheetml/2006/main">
  <c r="W39" i="6" l="1"/>
  <c r="Q37" i="6"/>
  <c r="V37" i="6"/>
  <c r="W37" i="6" s="1"/>
  <c r="Q38" i="6"/>
  <c r="V38" i="6"/>
  <c r="W38" i="6" s="1"/>
  <c r="V36" i="6" l="1"/>
  <c r="V35" i="6"/>
  <c r="N20" i="6" l="1"/>
  <c r="N22" i="6" s="1"/>
  <c r="N27" i="6"/>
  <c r="N29" i="6" s="1"/>
  <c r="Q36" i="6" l="1"/>
  <c r="Q35" i="6"/>
  <c r="Q34" i="6"/>
  <c r="V34" i="6" s="1"/>
  <c r="Q33" i="6"/>
  <c r="V33" i="6" s="1"/>
  <c r="W33" i="6" s="1"/>
  <c r="Q32" i="6"/>
  <c r="V32" i="6" s="1"/>
  <c r="W32" i="6" s="1"/>
  <c r="Q31" i="6"/>
  <c r="Q30" i="6"/>
  <c r="V30" i="6" s="1"/>
  <c r="W30" i="6" s="1"/>
  <c r="Q29" i="6"/>
  <c r="V29" i="6" s="1"/>
  <c r="W29" i="6" s="1"/>
  <c r="Q28" i="6"/>
  <c r="V28" i="6" s="1"/>
  <c r="W28" i="6" s="1"/>
  <c r="Q27" i="6"/>
  <c r="Q26" i="6"/>
  <c r="V26" i="6" s="1"/>
  <c r="W26" i="6" s="1"/>
  <c r="Q25" i="6"/>
  <c r="Q24" i="6"/>
  <c r="V24" i="6" s="1"/>
  <c r="W24" i="6" s="1"/>
  <c r="Q23" i="6"/>
  <c r="Q22" i="6"/>
  <c r="Q21" i="6"/>
  <c r="V21" i="6" s="1"/>
  <c r="W21" i="6" s="1"/>
  <c r="Q20" i="6"/>
  <c r="V20" i="6" s="1"/>
  <c r="W20" i="6" s="1"/>
  <c r="Q19" i="6"/>
  <c r="V19" i="6" s="1"/>
  <c r="Q18" i="6"/>
  <c r="Q17" i="6"/>
  <c r="V17" i="6" s="1"/>
  <c r="W17" i="6" s="1"/>
  <c r="Q16" i="6"/>
  <c r="V16" i="6" s="1"/>
  <c r="W16" i="6" s="1"/>
  <c r="Q15" i="6"/>
  <c r="Q14" i="6"/>
  <c r="V14" i="6" s="1"/>
  <c r="W14" i="6" s="1"/>
  <c r="Q13" i="6"/>
  <c r="V13" i="6" s="1"/>
  <c r="W13" i="6" s="1"/>
  <c r="Q12" i="6"/>
  <c r="V12" i="6" s="1"/>
  <c r="W12" i="6" s="1"/>
  <c r="Q11" i="6"/>
  <c r="Q10" i="6"/>
  <c r="V10" i="6" s="1"/>
  <c r="W10" i="6" s="1"/>
  <c r="Q9" i="6"/>
  <c r="V9" i="6" s="1"/>
  <c r="W9" i="6" s="1"/>
  <c r="Q8" i="6"/>
  <c r="V8" i="6" s="1"/>
  <c r="W8" i="6" s="1"/>
  <c r="Q7" i="6"/>
  <c r="W36" i="6"/>
  <c r="W35" i="6"/>
  <c r="W34" i="6"/>
  <c r="V25" i="6" l="1"/>
  <c r="W25" i="6" s="1"/>
  <c r="V18" i="6"/>
  <c r="W18" i="6" s="1"/>
  <c r="V22" i="6"/>
  <c r="W22" i="6" s="1"/>
  <c r="V7" i="6"/>
  <c r="V11" i="6"/>
  <c r="W11" i="6" s="1"/>
  <c r="V15" i="6"/>
  <c r="W15" i="6" s="1"/>
  <c r="V23" i="6"/>
  <c r="W23" i="6" s="1"/>
  <c r="V27" i="6"/>
  <c r="W27" i="6" s="1"/>
  <c r="V31" i="6"/>
  <c r="W31" i="6" s="1"/>
  <c r="W19" i="6"/>
  <c r="Q39" i="6" l="1"/>
  <c r="M2" i="6"/>
  <c r="I2" i="6"/>
  <c r="L2" i="6"/>
  <c r="H2" i="6"/>
  <c r="D2" i="6"/>
  <c r="D3" i="6" s="1"/>
  <c r="C2" i="6"/>
  <c r="C3" i="6" s="1"/>
  <c r="K2" i="6"/>
  <c r="K3" i="6" s="1"/>
  <c r="G2" i="6"/>
  <c r="J2" i="6"/>
  <c r="J3" i="6" s="1"/>
  <c r="F2" i="6"/>
  <c r="F3" i="6" s="1"/>
  <c r="E2" i="6"/>
  <c r="E3" i="6" s="1"/>
  <c r="B2" i="6"/>
  <c r="B3" i="6" s="1"/>
  <c r="G3" i="6"/>
  <c r="I3" i="6"/>
  <c r="H3" i="6"/>
  <c r="L3" i="6"/>
  <c r="M3" i="6"/>
  <c r="W7" i="6"/>
  <c r="M5" i="6" l="1"/>
  <c r="M6" i="6" s="1"/>
  <c r="L5" i="6"/>
  <c r="L6" i="6" s="1"/>
  <c r="K5" i="6"/>
  <c r="K6" i="6" s="1"/>
  <c r="J5" i="6"/>
  <c r="J6" i="6" s="1"/>
  <c r="I5" i="6"/>
  <c r="I6" i="6" s="1"/>
  <c r="H5" i="6"/>
  <c r="H6" i="6" s="1"/>
  <c r="G5" i="6"/>
  <c r="G6" i="6" s="1"/>
  <c r="F5" i="6"/>
  <c r="F6" i="6" s="1"/>
  <c r="E5" i="6"/>
  <c r="E6" i="6" s="1"/>
  <c r="D5" i="6"/>
  <c r="D6" i="6" s="1"/>
  <c r="C5" i="6"/>
  <c r="C6" i="6" s="1"/>
  <c r="B5" i="6"/>
  <c r="B6" i="6" s="1"/>
  <c r="M4" i="6"/>
  <c r="L4" i="6"/>
  <c r="K4" i="6"/>
  <c r="J4" i="6"/>
  <c r="I4" i="6"/>
  <c r="H4" i="6"/>
  <c r="G4" i="6"/>
  <c r="F4" i="6"/>
  <c r="E4" i="6"/>
  <c r="D4" i="6"/>
  <c r="C4" i="6"/>
  <c r="B4" i="6"/>
  <c r="N4" i="6" l="1"/>
  <c r="N8" i="6"/>
  <c r="N6" i="6"/>
  <c r="N12" i="6" l="1"/>
  <c r="N10" i="6"/>
</calcChain>
</file>

<file path=xl/sharedStrings.xml><?xml version="1.0" encoding="utf-8"?>
<sst xmlns="http://schemas.openxmlformats.org/spreadsheetml/2006/main" count="66" uniqueCount="61">
  <si>
    <t>月度</t>
    <rPh sb="0" eb="1">
      <t>ゲツ</t>
    </rPh>
    <rPh sb="1" eb="2">
      <t>ド</t>
    </rPh>
    <phoneticPr fontId="1"/>
  </si>
  <si>
    <t>残業合計</t>
    <rPh sb="0" eb="2">
      <t>ザンギョウ</t>
    </rPh>
    <rPh sb="2" eb="4">
      <t>ゴウケイ</t>
    </rPh>
    <phoneticPr fontId="1"/>
  </si>
  <si>
    <t>合計時間</t>
    <rPh sb="0" eb="2">
      <t>ゴウケイ</t>
    </rPh>
    <rPh sb="2" eb="4">
      <t>ジカン</t>
    </rPh>
    <phoneticPr fontId="1"/>
  </si>
  <si>
    <t>平日日数</t>
    <rPh sb="0" eb="2">
      <t>ヘイジツ</t>
    </rPh>
    <rPh sb="2" eb="4">
      <t>ニッスウ</t>
    </rPh>
    <phoneticPr fontId="1"/>
  </si>
  <si>
    <t>所定時間</t>
    <rPh sb="0" eb="2">
      <t>ショテイ</t>
    </rPh>
    <rPh sb="2" eb="4">
      <t>ジカン</t>
    </rPh>
    <phoneticPr fontId="1"/>
  </si>
  <si>
    <t>使い方</t>
    <rPh sb="0" eb="1">
      <t>ツカ</t>
    </rPh>
    <rPh sb="2" eb="3">
      <t>カタ</t>
    </rPh>
    <phoneticPr fontId="1"/>
  </si>
  <si>
    <t>平均残業</t>
    <phoneticPr fontId="1"/>
  </si>
  <si>
    <t>合計残業</t>
    <phoneticPr fontId="1"/>
  </si>
  <si>
    <t>勤務合計</t>
    <rPh sb="0" eb="2">
      <t>キンム</t>
    </rPh>
    <rPh sb="2" eb="4">
      <t>ゴウケイ</t>
    </rPh>
    <phoneticPr fontId="1"/>
  </si>
  <si>
    <t>勤務日数</t>
    <rPh sb="0" eb="2">
      <t>キンム</t>
    </rPh>
    <rPh sb="2" eb="4">
      <t>ニッスウ</t>
    </rPh>
    <phoneticPr fontId="1"/>
  </si>
  <si>
    <t>勤務月数</t>
    <phoneticPr fontId="1"/>
  </si>
  <si>
    <t>正月休み</t>
    <rPh sb="0" eb="2">
      <t>ショウガツ</t>
    </rPh>
    <rPh sb="2" eb="3">
      <t>ヤス</t>
    </rPh>
    <phoneticPr fontId="1"/>
  </si>
  <si>
    <t>昭和の日</t>
  </si>
  <si>
    <t>憲法記念日</t>
  </si>
  <si>
    <t>みどりの日</t>
  </si>
  <si>
    <t>こどもの日</t>
  </si>
  <si>
    <t>海の日</t>
  </si>
  <si>
    <t>山の日</t>
  </si>
  <si>
    <t xml:space="preserve">敬老の日 </t>
  </si>
  <si>
    <t>秋分の日</t>
  </si>
  <si>
    <t>体育の日</t>
  </si>
  <si>
    <t>文化の日</t>
  </si>
  <si>
    <t>勤労感謝の日</t>
  </si>
  <si>
    <t>元旦</t>
    <rPh sb="0" eb="2">
      <t>ガンタン</t>
    </rPh>
    <phoneticPr fontId="1"/>
  </si>
  <si>
    <t xml:space="preserve">成人の日 </t>
  </si>
  <si>
    <t>建国記念の日</t>
  </si>
  <si>
    <t>春分の日</t>
  </si>
  <si>
    <t>振替休日</t>
    <rPh sb="0" eb="2">
      <t>フリカエ</t>
    </rPh>
    <rPh sb="2" eb="4">
      <t>キュウジツ</t>
    </rPh>
    <phoneticPr fontId="1"/>
  </si>
  <si>
    <t>会社休み</t>
    <rPh sb="0" eb="2">
      <t>カイシャ</t>
    </rPh>
    <rPh sb="2" eb="3">
      <t>ヤス</t>
    </rPh>
    <phoneticPr fontId="1"/>
  </si>
  <si>
    <t>初期設定</t>
    <rPh sb="0" eb="2">
      <t>ショキ</t>
    </rPh>
    <rPh sb="2" eb="4">
      <t>セッテイ</t>
    </rPh>
    <phoneticPr fontId="1"/>
  </si>
  <si>
    <t>1.日々の勤務時間数(B6:M36)を入力</t>
    <rPh sb="2" eb="4">
      <t>ヒビ</t>
    </rPh>
    <rPh sb="5" eb="7">
      <t>キンム</t>
    </rPh>
    <rPh sb="7" eb="9">
      <t>ジカン</t>
    </rPh>
    <rPh sb="9" eb="10">
      <t>スウ</t>
    </rPh>
    <rPh sb="19" eb="21">
      <t>ニュウリョク</t>
    </rPh>
    <phoneticPr fontId="1"/>
  </si>
  <si>
    <t>天皇誕生日</t>
    <rPh sb="0" eb="2">
      <t>テンノウ</t>
    </rPh>
    <rPh sb="2" eb="5">
      <t>タンジョウビ</t>
    </rPh>
    <phoneticPr fontId="1"/>
  </si>
  <si>
    <t>天皇即位の日</t>
    <rPh sb="0" eb="2">
      <t>テンノウ</t>
    </rPh>
    <rPh sb="2" eb="4">
      <t>ソクイ</t>
    </rPh>
    <rPh sb="5" eb="6">
      <t>ヒ</t>
    </rPh>
    <phoneticPr fontId="1"/>
  </si>
  <si>
    <t>即位礼正殿の儀</t>
    <rPh sb="0" eb="2">
      <t>ソクイ</t>
    </rPh>
    <rPh sb="2" eb="3">
      <t>レイ</t>
    </rPh>
    <rPh sb="3" eb="5">
      <t>セイデン</t>
    </rPh>
    <rPh sb="6" eb="7">
      <t>ギ</t>
    </rPh>
    <phoneticPr fontId="1"/>
  </si>
  <si>
    <t>平日？</t>
    <rPh sb="0" eb="2">
      <t>ヘイジツ</t>
    </rPh>
    <phoneticPr fontId="1"/>
  </si>
  <si>
    <t>日勤時間</t>
    <rPh sb="0" eb="2">
      <t>ニッキン</t>
    </rPh>
    <rPh sb="2" eb="4">
      <t>ジカン</t>
    </rPh>
    <phoneticPr fontId="1"/>
  </si>
  <si>
    <t>退位の日</t>
    <rPh sb="0" eb="2">
      <t>タイイ</t>
    </rPh>
    <rPh sb="3" eb="4">
      <t>ヒ</t>
    </rPh>
    <phoneticPr fontId="1"/>
  </si>
  <si>
    <t>休日名称</t>
    <rPh sb="0" eb="2">
      <t>キュウジツ</t>
    </rPh>
    <rPh sb="2" eb="4">
      <t>メイショウ</t>
    </rPh>
    <phoneticPr fontId="1"/>
  </si>
  <si>
    <t>日付設定</t>
    <rPh sb="0" eb="2">
      <t>ヒヅケ</t>
    </rPh>
    <phoneticPr fontId="1"/>
  </si>
  <si>
    <t>1.年度(N1)と一日の就業時間(N15)を入力</t>
    <rPh sb="2" eb="4">
      <t>ネンド</t>
    </rPh>
    <rPh sb="9" eb="11">
      <t>イチニチ</t>
    </rPh>
    <rPh sb="12" eb="14">
      <t>シュウギョウ</t>
    </rPh>
    <rPh sb="14" eb="16">
      <t>ジカン</t>
    </rPh>
    <rPh sb="22" eb="24">
      <t>ニュウリョク</t>
    </rPh>
    <phoneticPr fontId="1"/>
  </si>
  <si>
    <t>有休保有</t>
    <rPh sb="0" eb="2">
      <t>ユウキュウ</t>
    </rPh>
    <rPh sb="2" eb="4">
      <t>ホユウ</t>
    </rPh>
    <phoneticPr fontId="1"/>
  </si>
  <si>
    <t>有給取得</t>
    <rPh sb="0" eb="2">
      <t>ユウキュウ</t>
    </rPh>
    <rPh sb="2" eb="4">
      <t>シュトク</t>
    </rPh>
    <phoneticPr fontId="1"/>
  </si>
  <si>
    <t>有給残</t>
    <rPh sb="0" eb="2">
      <t>ユウキュウ</t>
    </rPh>
    <rPh sb="2" eb="3">
      <t>ザン</t>
    </rPh>
    <phoneticPr fontId="1"/>
  </si>
  <si>
    <t>時休保有</t>
    <rPh sb="0" eb="1">
      <t>トキ</t>
    </rPh>
    <rPh sb="1" eb="2">
      <t>キュウ</t>
    </rPh>
    <rPh sb="2" eb="4">
      <t>ホユウ</t>
    </rPh>
    <phoneticPr fontId="1"/>
  </si>
  <si>
    <t>時休取得</t>
    <rPh sb="0" eb="1">
      <t>トキ</t>
    </rPh>
    <rPh sb="1" eb="2">
      <t>キュウ</t>
    </rPh>
    <rPh sb="2" eb="4">
      <t>シュトク</t>
    </rPh>
    <phoneticPr fontId="1"/>
  </si>
  <si>
    <t>時間休残</t>
    <rPh sb="0" eb="2">
      <t>ジカン</t>
    </rPh>
    <rPh sb="2" eb="3">
      <t>キュウ</t>
    </rPh>
    <rPh sb="3" eb="4">
      <t>ノコ</t>
    </rPh>
    <phoneticPr fontId="1"/>
  </si>
  <si>
    <t>時間休</t>
    <rPh sb="0" eb="2">
      <t>ジカン</t>
    </rPh>
    <rPh sb="2" eb="3">
      <t>キュウ</t>
    </rPh>
    <phoneticPr fontId="1"/>
  </si>
  <si>
    <t>有休</t>
    <rPh sb="0" eb="2">
      <t>ユウキュウ</t>
    </rPh>
    <phoneticPr fontId="1"/>
  </si>
  <si>
    <t>日付値</t>
    <rPh sb="0" eb="2">
      <t>ヒヅケ</t>
    </rPh>
    <rPh sb="2" eb="3">
      <t>アタイ</t>
    </rPh>
    <phoneticPr fontId="1"/>
  </si>
  <si>
    <t>年末休み</t>
    <rPh sb="0" eb="2">
      <t>ネンマツ</t>
    </rPh>
    <rPh sb="2" eb="3">
      <t>ヤス</t>
    </rPh>
    <phoneticPr fontId="1"/>
  </si>
  <si>
    <t>大晦日</t>
    <rPh sb="0" eb="3">
      <t>オオミソカ</t>
    </rPh>
    <phoneticPr fontId="1"/>
  </si>
  <si>
    <t>2.休日の日付(R7:S36)を修正</t>
    <rPh sb="2" eb="4">
      <t>キュウジツ</t>
    </rPh>
    <rPh sb="5" eb="7">
      <t>ヒヅケ</t>
    </rPh>
    <rPh sb="16" eb="18">
      <t>シュウセイ</t>
    </rPh>
    <phoneticPr fontId="1"/>
  </si>
  <si>
    <t>3.一日の勤務時間（残業に含まない）をN15に入力</t>
    <rPh sb="2" eb="4">
      <t>イチニチ</t>
    </rPh>
    <rPh sb="5" eb="7">
      <t>キンム</t>
    </rPh>
    <rPh sb="7" eb="9">
      <t>ジカン</t>
    </rPh>
    <rPh sb="10" eb="12">
      <t>ザンギョウ</t>
    </rPh>
    <rPh sb="13" eb="14">
      <t>フク</t>
    </rPh>
    <rPh sb="23" eb="25">
      <t>ニュウリョク</t>
    </rPh>
    <phoneticPr fontId="1"/>
  </si>
  <si>
    <t>4.今年度の取得可能有休(N18)と時間休(N25)を入力</t>
    <rPh sb="2" eb="5">
      <t>コンネンド</t>
    </rPh>
    <rPh sb="6" eb="8">
      <t>シュトク</t>
    </rPh>
    <rPh sb="8" eb="10">
      <t>カノウ</t>
    </rPh>
    <rPh sb="10" eb="12">
      <t>ユウキュウ</t>
    </rPh>
    <rPh sb="18" eb="20">
      <t>ジカン</t>
    </rPh>
    <rPh sb="20" eb="21">
      <t>キュウ</t>
    </rPh>
    <rPh sb="27" eb="29">
      <t>ニュウリョク</t>
    </rPh>
    <phoneticPr fontId="1"/>
  </si>
  <si>
    <t>※勤務時間には休暇(N15の時間)、時間休も含めて入力</t>
    <rPh sb="1" eb="3">
      <t>キンム</t>
    </rPh>
    <rPh sb="3" eb="5">
      <t>ジカン</t>
    </rPh>
    <rPh sb="7" eb="9">
      <t>キュウカ</t>
    </rPh>
    <rPh sb="14" eb="16">
      <t>ジカン</t>
    </rPh>
    <rPh sb="18" eb="20">
      <t>ジカン</t>
    </rPh>
    <rPh sb="20" eb="21">
      <t>キュウ</t>
    </rPh>
    <rPh sb="22" eb="23">
      <t>フク</t>
    </rPh>
    <rPh sb="25" eb="27">
      <t>ニュウリョク</t>
    </rPh>
    <phoneticPr fontId="1"/>
  </si>
  <si>
    <t>注意</t>
    <rPh sb="0" eb="2">
      <t>チュウイ</t>
    </rPh>
    <phoneticPr fontId="1"/>
  </si>
  <si>
    <t>色付きのセルは休日の勤務時間以外は編集しないでください。</t>
    <rPh sb="0" eb="2">
      <t>イロツ</t>
    </rPh>
    <rPh sb="7" eb="9">
      <t>キュウジツ</t>
    </rPh>
    <rPh sb="10" eb="12">
      <t>キンム</t>
    </rPh>
    <rPh sb="12" eb="14">
      <t>ジカン</t>
    </rPh>
    <rPh sb="14" eb="16">
      <t>イガイ</t>
    </rPh>
    <rPh sb="17" eb="19">
      <t>ヘンシュウ</t>
    </rPh>
    <phoneticPr fontId="1"/>
  </si>
  <si>
    <t>2.取得した休暇(B38:M39)を入力</t>
    <phoneticPr fontId="1"/>
  </si>
  <si>
    <t>平日の休日日数</t>
    <rPh sb="0" eb="2">
      <t>ヘイジツ</t>
    </rPh>
    <rPh sb="3" eb="5">
      <t>キュウジツ</t>
    </rPh>
    <rPh sb="5" eb="7">
      <t>ニッスウ</t>
    </rPh>
    <phoneticPr fontId="1"/>
  </si>
  <si>
    <t>国民の休日</t>
    <rPh sb="0" eb="2">
      <t>コクミン</t>
    </rPh>
    <rPh sb="3" eb="5">
      <t>キュウジツ</t>
    </rPh>
    <phoneticPr fontId="1"/>
  </si>
  <si>
    <t>今年度の休日祝祭日の一覧</t>
    <rPh sb="0" eb="3">
      <t>コンネンド</t>
    </rPh>
    <rPh sb="4" eb="6">
      <t>キュウジツ</t>
    </rPh>
    <rPh sb="6" eb="9">
      <t>シュクサイジツ</t>
    </rPh>
    <rPh sb="10" eb="12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</si>
</sst>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 "/>
    <numFmt numFmtId="177" formatCode="0.0_ "/>
    <numFmt numFmtId="178" formatCode="0&quot;日&quot;"/>
    <numFmt numFmtId="179" formatCode="0&quot;月&quot;"/>
    <numFmt numFmtId="180" formatCode="0&quot;年&quot;&quot;度&quot;"/>
    <numFmt numFmtId="181" formatCode="00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59996337778862885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dashDotDot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ashDotDot">
        <color auto="1"/>
      </right>
      <top style="thin">
        <color auto="1"/>
      </top>
      <bottom style="hair">
        <color auto="1"/>
      </bottom>
      <diagonal/>
    </border>
    <border>
      <left style="dashDotDot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ashDotDot">
        <color auto="1"/>
      </right>
      <top style="hair">
        <color auto="1"/>
      </top>
      <bottom style="hair">
        <color auto="1"/>
      </bottom>
      <diagonal/>
    </border>
    <border>
      <left style="dashDotDot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dashDotDot">
        <color auto="1"/>
      </right>
      <top style="hair">
        <color auto="1"/>
      </top>
      <bottom style="thin">
        <color auto="1"/>
      </bottom>
      <diagonal/>
    </border>
    <border>
      <left style="dashDotDot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ashDotDot">
        <color auto="1"/>
      </right>
      <top/>
      <bottom style="hair">
        <color auto="1"/>
      </bottom>
      <diagonal/>
    </border>
    <border>
      <left style="dashDotDot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ashDotDot">
        <color auto="1"/>
      </right>
      <top style="hair">
        <color auto="1"/>
      </top>
      <bottom/>
      <diagonal/>
    </border>
    <border diagonalUp="1" diagonalDown="1"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Up="1" diagonalDown="1">
      <left style="hair">
        <color auto="1"/>
      </left>
      <right style="dashDotDot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 diagonalUp="1" diagonalDown="1">
      <left style="hair">
        <color auto="1"/>
      </left>
      <right/>
      <top style="hair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176" fontId="0" fillId="0" borderId="0" xfId="0" applyNumberFormat="1">
      <alignment vertical="center"/>
    </xf>
    <xf numFmtId="0" fontId="0" fillId="3" borderId="33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21" xfId="0" applyFill="1" applyBorder="1">
      <alignment vertical="center"/>
    </xf>
    <xf numFmtId="0" fontId="0" fillId="3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18" xfId="0" applyFill="1" applyBorder="1">
      <alignment vertical="center"/>
    </xf>
    <xf numFmtId="0" fontId="0" fillId="4" borderId="34" xfId="0" applyFill="1" applyBorder="1">
      <alignment vertical="center"/>
    </xf>
    <xf numFmtId="0" fontId="0" fillId="4" borderId="35" xfId="0" applyFill="1" applyBorder="1">
      <alignment vertical="center"/>
    </xf>
    <xf numFmtId="0" fontId="0" fillId="4" borderId="9" xfId="0" applyFill="1" applyBorder="1">
      <alignment vertical="center"/>
    </xf>
    <xf numFmtId="0" fontId="0" fillId="5" borderId="43" xfId="0" applyFill="1" applyBorder="1">
      <alignment vertical="center"/>
    </xf>
    <xf numFmtId="0" fontId="0" fillId="5" borderId="42" xfId="0" applyFill="1" applyBorder="1">
      <alignment vertical="center"/>
    </xf>
    <xf numFmtId="0" fontId="0" fillId="5" borderId="40" xfId="0" applyFill="1" applyBorder="1">
      <alignment vertical="center"/>
    </xf>
    <xf numFmtId="179" fontId="0" fillId="8" borderId="1" xfId="0" applyNumberFormat="1" applyFill="1" applyBorder="1">
      <alignment vertical="center"/>
    </xf>
    <xf numFmtId="179" fontId="0" fillId="8" borderId="2" xfId="0" applyNumberFormat="1" applyFill="1" applyBorder="1">
      <alignment vertical="center"/>
    </xf>
    <xf numFmtId="179" fontId="0" fillId="8" borderId="16" xfId="0" applyNumberFormat="1" applyFill="1" applyBorder="1">
      <alignment vertical="center"/>
    </xf>
    <xf numFmtId="179" fontId="0" fillId="8" borderId="30" xfId="0" applyNumberFormat="1" applyFill="1" applyBorder="1">
      <alignment vertical="center"/>
    </xf>
    <xf numFmtId="179" fontId="0" fillId="8" borderId="31" xfId="0" applyNumberFormat="1" applyFill="1" applyBorder="1">
      <alignment vertical="center"/>
    </xf>
    <xf numFmtId="179" fontId="0" fillId="8" borderId="20" xfId="0" applyNumberFormat="1" applyFill="1" applyBorder="1">
      <alignment vertical="center"/>
    </xf>
    <xf numFmtId="179" fontId="0" fillId="8" borderId="3" xfId="0" applyNumberFormat="1" applyFill="1" applyBorder="1">
      <alignment vertical="center"/>
    </xf>
    <xf numFmtId="0" fontId="0" fillId="9" borderId="44" xfId="0" applyFill="1" applyBorder="1">
      <alignment vertical="center"/>
    </xf>
    <xf numFmtId="177" fontId="0" fillId="9" borderId="44" xfId="0" applyNumberFormat="1" applyFill="1" applyBorder="1">
      <alignment vertical="center"/>
    </xf>
    <xf numFmtId="0" fontId="0" fillId="7" borderId="44" xfId="0" applyFill="1" applyBorder="1">
      <alignment vertical="center"/>
    </xf>
    <xf numFmtId="0" fontId="0" fillId="6" borderId="24" xfId="0" applyFill="1" applyBorder="1">
      <alignment vertical="center"/>
    </xf>
    <xf numFmtId="0" fontId="0" fillId="6" borderId="25" xfId="0" applyFill="1" applyBorder="1">
      <alignment vertical="center"/>
    </xf>
    <xf numFmtId="0" fontId="0" fillId="6" borderId="26" xfId="0" applyFill="1" applyBorder="1">
      <alignment vertical="center"/>
    </xf>
    <xf numFmtId="0" fontId="0" fillId="6" borderId="38" xfId="0" applyFill="1" applyBorder="1">
      <alignment vertical="center"/>
    </xf>
    <xf numFmtId="0" fontId="0" fillId="6" borderId="39" xfId="0" applyFill="1" applyBorder="1">
      <alignment vertical="center"/>
    </xf>
    <xf numFmtId="0" fontId="0" fillId="6" borderId="27" xfId="0" applyFill="1" applyBorder="1">
      <alignment vertical="center"/>
    </xf>
    <xf numFmtId="0" fontId="0" fillId="0" borderId="48" xfId="0" applyBorder="1">
      <alignment vertical="center"/>
    </xf>
    <xf numFmtId="0" fontId="0" fillId="7" borderId="13" xfId="0" applyFill="1" applyBorder="1">
      <alignment vertical="center"/>
    </xf>
    <xf numFmtId="0" fontId="0" fillId="7" borderId="14" xfId="0" applyFill="1" applyBorder="1">
      <alignment vertical="center"/>
    </xf>
    <xf numFmtId="0" fontId="0" fillId="7" borderId="19" xfId="0" applyFill="1" applyBorder="1">
      <alignment vertical="center"/>
    </xf>
    <xf numFmtId="0" fontId="0" fillId="7" borderId="36" xfId="0" applyFill="1" applyBorder="1">
      <alignment vertical="center"/>
    </xf>
    <xf numFmtId="0" fontId="0" fillId="7" borderId="37" xfId="0" applyFill="1" applyBorder="1">
      <alignment vertical="center"/>
    </xf>
    <xf numFmtId="0" fontId="0" fillId="7" borderId="15" xfId="0" applyFill="1" applyBorder="1">
      <alignment vertical="center"/>
    </xf>
    <xf numFmtId="0" fontId="0" fillId="10" borderId="21" xfId="0" applyFill="1" applyBorder="1">
      <alignment vertical="center"/>
    </xf>
    <xf numFmtId="0" fontId="0" fillId="10" borderId="5" xfId="0" applyFill="1" applyBorder="1">
      <alignment vertical="center"/>
    </xf>
    <xf numFmtId="0" fontId="0" fillId="10" borderId="6" xfId="0" applyFill="1" applyBorder="1">
      <alignment vertical="center"/>
    </xf>
    <xf numFmtId="0" fontId="0" fillId="10" borderId="44" xfId="0" applyFill="1" applyBorder="1">
      <alignment vertical="center"/>
    </xf>
    <xf numFmtId="0" fontId="0" fillId="0" borderId="49" xfId="0" applyFill="1" applyBorder="1">
      <alignment vertical="center"/>
    </xf>
    <xf numFmtId="0" fontId="0" fillId="0" borderId="29" xfId="0" applyFill="1" applyBorder="1">
      <alignment vertical="center"/>
    </xf>
    <xf numFmtId="180" fontId="0" fillId="0" borderId="44" xfId="0" applyNumberFormat="1" applyFill="1" applyBorder="1">
      <alignment vertical="center"/>
    </xf>
    <xf numFmtId="0" fontId="0" fillId="10" borderId="17" xfId="0" applyFill="1" applyBorder="1">
      <alignment vertical="center"/>
    </xf>
    <xf numFmtId="0" fontId="0" fillId="5" borderId="50" xfId="0" applyFill="1" applyBorder="1">
      <alignment vertical="center"/>
    </xf>
    <xf numFmtId="0" fontId="0" fillId="6" borderId="28" xfId="0" applyFill="1" applyBorder="1">
      <alignment vertical="center"/>
    </xf>
    <xf numFmtId="0" fontId="0" fillId="7" borderId="23" xfId="0" applyFill="1" applyBorder="1">
      <alignment vertical="center"/>
    </xf>
    <xf numFmtId="0" fontId="0" fillId="4" borderId="22" xfId="0" applyFill="1" applyBorder="1">
      <alignment vertical="center"/>
    </xf>
    <xf numFmtId="0" fontId="0" fillId="10" borderId="32" xfId="0" applyFill="1" applyBorder="1">
      <alignment vertical="center"/>
    </xf>
    <xf numFmtId="0" fontId="0" fillId="10" borderId="33" xfId="0" applyFill="1" applyBorder="1">
      <alignment vertical="center"/>
    </xf>
    <xf numFmtId="0" fontId="0" fillId="5" borderId="41" xfId="0" applyFill="1" applyBorder="1">
      <alignment vertical="center"/>
    </xf>
    <xf numFmtId="0" fontId="0" fillId="3" borderId="20" xfId="0" applyFill="1" applyBorder="1">
      <alignment vertical="center"/>
    </xf>
    <xf numFmtId="0" fontId="0" fillId="0" borderId="44" xfId="0" applyFill="1" applyBorder="1">
      <alignment vertical="center"/>
    </xf>
    <xf numFmtId="0" fontId="0" fillId="2" borderId="55" xfId="0" applyFill="1" applyBorder="1">
      <alignment vertical="center"/>
    </xf>
    <xf numFmtId="0" fontId="0" fillId="2" borderId="44" xfId="0" applyFill="1" applyBorder="1">
      <alignment vertical="center"/>
    </xf>
    <xf numFmtId="14" fontId="0" fillId="2" borderId="56" xfId="0" applyNumberFormat="1" applyFill="1" applyBorder="1">
      <alignment vertical="center"/>
    </xf>
    <xf numFmtId="0" fontId="0" fillId="2" borderId="52" xfId="0" applyFill="1" applyBorder="1">
      <alignment vertical="center"/>
    </xf>
    <xf numFmtId="14" fontId="0" fillId="2" borderId="57" xfId="0" applyNumberFormat="1" applyFill="1" applyBorder="1">
      <alignment vertical="center"/>
    </xf>
    <xf numFmtId="0" fontId="0" fillId="2" borderId="46" xfId="0" applyFill="1" applyBorder="1">
      <alignment vertical="center"/>
    </xf>
    <xf numFmtId="0" fontId="0" fillId="2" borderId="51" xfId="0" applyFill="1" applyBorder="1">
      <alignment vertical="center"/>
    </xf>
    <xf numFmtId="14" fontId="0" fillId="2" borderId="58" xfId="0" applyNumberForma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7" xfId="0" applyFill="1" applyBorder="1">
      <alignment vertical="center"/>
    </xf>
    <xf numFmtId="0" fontId="0" fillId="0" borderId="44" xfId="0" applyBorder="1">
      <alignment vertical="center"/>
    </xf>
    <xf numFmtId="0" fontId="0" fillId="11" borderId="44" xfId="0" applyFill="1" applyBorder="1">
      <alignment vertical="center"/>
    </xf>
    <xf numFmtId="0" fontId="0" fillId="12" borderId="44" xfId="0" applyFill="1" applyBorder="1">
      <alignment vertical="center"/>
    </xf>
    <xf numFmtId="178" fontId="0" fillId="10" borderId="29" xfId="0" applyNumberFormat="1" applyFill="1" applyBorder="1" applyAlignment="1">
      <alignment horizontal="right" vertical="center"/>
    </xf>
    <xf numFmtId="178" fontId="0" fillId="10" borderId="45" xfId="0" applyNumberFormat="1" applyFill="1" applyBorder="1" applyAlignment="1">
      <alignment horizontal="right" vertical="center"/>
    </xf>
    <xf numFmtId="0" fontId="0" fillId="10" borderId="10" xfId="0" applyFill="1" applyBorder="1">
      <alignment vertical="center"/>
    </xf>
    <xf numFmtId="0" fontId="0" fillId="10" borderId="11" xfId="0" applyFill="1" applyBorder="1">
      <alignment vertical="center"/>
    </xf>
    <xf numFmtId="0" fontId="0" fillId="10" borderId="47" xfId="0" applyFill="1" applyBorder="1">
      <alignment vertical="center"/>
    </xf>
    <xf numFmtId="0" fontId="0" fillId="10" borderId="46" xfId="0" applyFill="1" applyBorder="1">
      <alignment vertical="center"/>
    </xf>
    <xf numFmtId="0" fontId="0" fillId="10" borderId="48" xfId="0" applyFill="1" applyBorder="1">
      <alignment vertical="center"/>
    </xf>
    <xf numFmtId="0" fontId="0" fillId="10" borderId="12" xfId="0" applyFill="1" applyBorder="1">
      <alignment vertical="center"/>
    </xf>
    <xf numFmtId="0" fontId="0" fillId="10" borderId="53" xfId="0" applyFill="1" applyBorder="1">
      <alignment vertical="center"/>
    </xf>
    <xf numFmtId="0" fontId="0" fillId="0" borderId="29" xfId="0" applyFill="1" applyBorder="1" applyAlignment="1">
      <alignment vertical="center"/>
    </xf>
    <xf numFmtId="0" fontId="0" fillId="0" borderId="59" xfId="0" applyFill="1" applyBorder="1" applyAlignment="1">
      <alignment vertical="center"/>
    </xf>
    <xf numFmtId="0" fontId="0" fillId="0" borderId="59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32" xfId="0" applyFill="1" applyBorder="1">
      <alignment vertical="center"/>
    </xf>
    <xf numFmtId="0" fontId="0" fillId="3" borderId="6" xfId="0" applyFill="1" applyBorder="1">
      <alignment vertical="center"/>
    </xf>
    <xf numFmtId="0" fontId="0" fillId="2" borderId="53" xfId="0" applyFill="1" applyBorder="1" applyAlignment="1">
      <alignment vertical="center"/>
    </xf>
    <xf numFmtId="0" fontId="0" fillId="2" borderId="54" xfId="0" applyFill="1" applyBorder="1" applyAlignment="1">
      <alignment vertical="center"/>
    </xf>
    <xf numFmtId="0" fontId="0" fillId="2" borderId="55" xfId="0" applyFill="1" applyBorder="1" applyAlignment="1">
      <alignment vertical="center"/>
    </xf>
    <xf numFmtId="0" fontId="0" fillId="0" borderId="5" xfId="0" applyFill="1" applyBorder="1">
      <alignment vertical="center"/>
    </xf>
    <xf numFmtId="14" fontId="0" fillId="2" borderId="46" xfId="0" applyNumberFormat="1" applyFill="1" applyBorder="1">
      <alignment vertical="center"/>
    </xf>
    <xf numFmtId="181" fontId="0" fillId="0" borderId="0" xfId="0" applyNumberFormat="1">
      <alignment vertical="center"/>
    </xf>
    <xf numFmtId="0" fontId="0" fillId="10" borderId="53" xfId="0" applyFill="1" applyBorder="1" applyAlignment="1">
      <alignment vertical="center"/>
    </xf>
    <xf numFmtId="0" fontId="0" fillId="10" borderId="54" xfId="0" applyFill="1" applyBorder="1" applyAlignment="1">
      <alignment vertical="center"/>
    </xf>
    <xf numFmtId="0" fontId="0" fillId="10" borderId="55" xfId="0" applyFill="1" applyBorder="1" applyAlignment="1">
      <alignment vertical="center"/>
    </xf>
  </cellXfs>
  <cellStyles count="1">
    <cellStyle name="標準" xfId="0" builtinId="0"/>
  </cellStyles>
  <dxfs count="7"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tabSelected="1" workbookViewId="0">
      <pane ySplit="6" topLeftCell="A7" activePane="bottomLeft" state="frozen"/>
      <selection pane="bottomLeft" activeCell="B7" sqref="B7"/>
    </sheetView>
  </sheetViews>
  <sheetFormatPr defaultRowHeight="13.5" x14ac:dyDescent="0.15"/>
  <cols>
    <col min="2" max="13" width="6.125" customWidth="1"/>
    <col min="14" max="14" width="10.125" customWidth="1"/>
    <col min="15" max="15" width="9" style="24"/>
    <col min="16" max="16" width="15.625" customWidth="1"/>
    <col min="17" max="17" width="5.5" bestFit="1" customWidth="1"/>
    <col min="18" max="19" width="3.625" customWidth="1"/>
    <col min="20" max="21" width="5.625" customWidth="1"/>
    <col min="22" max="22" width="11.625" bestFit="1" customWidth="1"/>
  </cols>
  <sheetData>
    <row r="1" spans="1:26" x14ac:dyDescent="0.15">
      <c r="A1" s="94" t="s">
        <v>0</v>
      </c>
      <c r="B1" s="38">
        <v>4</v>
      </c>
      <c r="C1" s="39">
        <v>5</v>
      </c>
      <c r="D1" s="40">
        <v>6</v>
      </c>
      <c r="E1" s="41">
        <v>7</v>
      </c>
      <c r="F1" s="39">
        <v>8</v>
      </c>
      <c r="G1" s="42">
        <v>9</v>
      </c>
      <c r="H1" s="41">
        <v>10</v>
      </c>
      <c r="I1" s="39">
        <v>11</v>
      </c>
      <c r="J1" s="42">
        <v>12</v>
      </c>
      <c r="K1" s="43">
        <v>1</v>
      </c>
      <c r="L1" s="39">
        <v>2</v>
      </c>
      <c r="M1" s="44">
        <v>3</v>
      </c>
      <c r="N1" s="67">
        <v>2019</v>
      </c>
      <c r="P1" s="113"/>
      <c r="R1" s="24"/>
      <c r="S1" s="24"/>
      <c r="T1" s="24"/>
      <c r="U1" s="24"/>
      <c r="V1" s="24" t="s">
        <v>29</v>
      </c>
      <c r="W1" s="24" t="s">
        <v>39</v>
      </c>
    </row>
    <row r="2" spans="1:26" x14ac:dyDescent="0.15">
      <c r="A2" s="95" t="s">
        <v>3</v>
      </c>
      <c r="B2" s="104">
        <f>NETWORKDAYS(DATE($N$1,B$1,1),DATE($N$1,B$1,DAY(DATE($N$1,B$1+1,0))),$V$7:$V$36)</f>
        <v>20</v>
      </c>
      <c r="C2" s="28">
        <f>NETWORKDAYS(DATE($N$1,C$1,1),DATE($N$1,C$1,DAY(DATE($N$1,C$1+1,0))),$V$7:$V$38)</f>
        <v>19</v>
      </c>
      <c r="D2" s="105">
        <f t="shared" ref="D2:I2" si="0">NETWORKDAYS(DATE($N$1,D$1,1),DATE($N$1,D$1,DAY(DATE($N$1,D$1+1,0))),$V$7:$V$38)</f>
        <v>20</v>
      </c>
      <c r="E2" s="106">
        <f t="shared" si="0"/>
        <v>22</v>
      </c>
      <c r="F2" s="28">
        <f t="shared" si="0"/>
        <v>21</v>
      </c>
      <c r="G2" s="25">
        <f t="shared" si="0"/>
        <v>19</v>
      </c>
      <c r="H2" s="106">
        <f t="shared" si="0"/>
        <v>21</v>
      </c>
      <c r="I2" s="28">
        <f t="shared" si="0"/>
        <v>20</v>
      </c>
      <c r="J2" s="25">
        <f>NETWORKDAYS(DATE($N$1,J$1,1),DATE($N$1,J$1,DAY(DATE($N$1+1,J$1+1,0))),$V$7:$V$38)</f>
        <v>20</v>
      </c>
      <c r="K2" s="27">
        <f>NETWORKDAYS(DATE($N$1+1,K$1,1),DATE($N$1+1,K$1,DAY(DATE($N$1+1,K$1+1,0))),$V$7:$V$38)</f>
        <v>19</v>
      </c>
      <c r="L2" s="28">
        <f>NETWORKDAYS(DATE($N$1+1,L$1,1),DATE($N$1+1,L$1,DAY(DATE($N$1+1,L$1+1,0))),$V$7:$V$38)</f>
        <v>18</v>
      </c>
      <c r="M2" s="107">
        <f>NETWORKDAYS(DATE($N$1+1,M$1,1),DATE($N$1+1,M$1,DAY(DATE($N$1+1,M$1+1,0))),$V$7:$V$38)</f>
        <v>21</v>
      </c>
      <c r="W2" t="s">
        <v>51</v>
      </c>
    </row>
    <row r="3" spans="1:26" x14ac:dyDescent="0.15">
      <c r="A3" s="96" t="s">
        <v>4</v>
      </c>
      <c r="B3" s="48">
        <f>B2*N15</f>
        <v>160</v>
      </c>
      <c r="C3" s="49">
        <f>C2*N15</f>
        <v>152</v>
      </c>
      <c r="D3" s="50">
        <f>D2*N15</f>
        <v>160</v>
      </c>
      <c r="E3" s="51">
        <f>E2*N15</f>
        <v>176</v>
      </c>
      <c r="F3" s="49">
        <f>F2*N15</f>
        <v>168</v>
      </c>
      <c r="G3" s="52">
        <f>G2*N15</f>
        <v>152</v>
      </c>
      <c r="H3" s="51">
        <f>H2*N15</f>
        <v>168</v>
      </c>
      <c r="I3" s="49">
        <f>I2*N15</f>
        <v>160</v>
      </c>
      <c r="J3" s="52">
        <f>J2*N15</f>
        <v>160</v>
      </c>
      <c r="K3" s="70">
        <f>K2*N15</f>
        <v>152</v>
      </c>
      <c r="L3" s="49">
        <f>L2*N15</f>
        <v>144</v>
      </c>
      <c r="M3" s="53">
        <f>M2*N15</f>
        <v>168</v>
      </c>
      <c r="N3" t="s">
        <v>9</v>
      </c>
      <c r="W3" t="s">
        <v>52</v>
      </c>
    </row>
    <row r="4" spans="1:26" x14ac:dyDescent="0.15">
      <c r="A4" s="97" t="s">
        <v>9</v>
      </c>
      <c r="B4" s="61">
        <f t="shared" ref="B4:M4" si="1">COUNTIF(B7:B37,"&gt;0")</f>
        <v>0</v>
      </c>
      <c r="C4" s="62">
        <f t="shared" si="1"/>
        <v>0</v>
      </c>
      <c r="D4" s="68">
        <f t="shared" si="1"/>
        <v>0</v>
      </c>
      <c r="E4" s="73">
        <f t="shared" si="1"/>
        <v>0</v>
      </c>
      <c r="F4" s="62">
        <f t="shared" si="1"/>
        <v>0</v>
      </c>
      <c r="G4" s="74">
        <f t="shared" si="1"/>
        <v>0</v>
      </c>
      <c r="H4" s="73">
        <f t="shared" si="1"/>
        <v>0</v>
      </c>
      <c r="I4" s="62">
        <f t="shared" si="1"/>
        <v>0</v>
      </c>
      <c r="J4" s="74">
        <f t="shared" si="1"/>
        <v>0</v>
      </c>
      <c r="K4" s="61">
        <f t="shared" si="1"/>
        <v>0</v>
      </c>
      <c r="L4" s="62">
        <f t="shared" si="1"/>
        <v>0</v>
      </c>
      <c r="M4" s="63">
        <f t="shared" si="1"/>
        <v>0</v>
      </c>
      <c r="N4" s="64">
        <f>SUM($B$4:$M$4)</f>
        <v>0</v>
      </c>
      <c r="W4" t="s">
        <v>53</v>
      </c>
    </row>
    <row r="5" spans="1:26" x14ac:dyDescent="0.15">
      <c r="A5" s="98" t="s">
        <v>2</v>
      </c>
      <c r="B5" s="55">
        <f>SUM(B7:B37)</f>
        <v>0</v>
      </c>
      <c r="C5" s="56">
        <f t="shared" ref="C5:M5" si="2">SUM(C7:C37)</f>
        <v>0</v>
      </c>
      <c r="D5" s="57">
        <f t="shared" si="2"/>
        <v>0</v>
      </c>
      <c r="E5" s="58">
        <f t="shared" si="2"/>
        <v>0</v>
      </c>
      <c r="F5" s="56">
        <f t="shared" si="2"/>
        <v>0</v>
      </c>
      <c r="G5" s="59">
        <f t="shared" si="2"/>
        <v>0</v>
      </c>
      <c r="H5" s="58">
        <f t="shared" si="2"/>
        <v>0</v>
      </c>
      <c r="I5" s="56">
        <f t="shared" si="2"/>
        <v>0</v>
      </c>
      <c r="J5" s="59">
        <f t="shared" si="2"/>
        <v>0</v>
      </c>
      <c r="K5" s="71">
        <f t="shared" si="2"/>
        <v>0</v>
      </c>
      <c r="L5" s="56">
        <f t="shared" si="2"/>
        <v>0</v>
      </c>
      <c r="M5" s="60">
        <f t="shared" si="2"/>
        <v>0</v>
      </c>
      <c r="N5" t="s">
        <v>8</v>
      </c>
      <c r="P5" t="s">
        <v>60</v>
      </c>
      <c r="V5" t="s">
        <v>55</v>
      </c>
      <c r="W5" t="s">
        <v>56</v>
      </c>
    </row>
    <row r="6" spans="1:26" x14ac:dyDescent="0.15">
      <c r="A6" s="99" t="s">
        <v>1</v>
      </c>
      <c r="B6" s="29">
        <f>IF(B5-N15*B2&lt;0,0,B5-N15*B2)</f>
        <v>0</v>
      </c>
      <c r="C6" s="30">
        <f>IF(C5-N15*C2&lt;0,0,C5-N15*C2)</f>
        <v>0</v>
      </c>
      <c r="D6" s="31">
        <f>IF(D5-N15*D2&lt;0,0,D5-N15*D2)</f>
        <v>0</v>
      </c>
      <c r="E6" s="32">
        <f>IF(E5-N15*E2&lt;0,0,E5-N15*E2)</f>
        <v>0</v>
      </c>
      <c r="F6" s="30">
        <f>IF(F5-N15*F2&lt;0,0,F5-N15*F2)</f>
        <v>0</v>
      </c>
      <c r="G6" s="33">
        <f>IF(G5-N15*G2&lt;0,0,G5-N15*G2)</f>
        <v>0</v>
      </c>
      <c r="H6" s="32">
        <f>IF(H5-N15*H2&lt;0,0,H5-N15*H2)</f>
        <v>0</v>
      </c>
      <c r="I6" s="30">
        <f>IF(I5-N15*I2&lt;0,0,I5-N15*I2)</f>
        <v>0</v>
      </c>
      <c r="J6" s="33">
        <f>IF(J5-N15*J2&lt;0,0,J5-N15*J2)</f>
        <v>0</v>
      </c>
      <c r="K6" s="72">
        <f>IF(K5-N15*K2&lt;0,0,K5-N15*K2)</f>
        <v>0</v>
      </c>
      <c r="L6" s="30">
        <f>IF(L5-N15*L2&lt;0,0,L5-N15*L2)</f>
        <v>0</v>
      </c>
      <c r="M6" s="34">
        <f>IF(M5-N15*M2&lt;0,0,M5-N15*M2)</f>
        <v>0</v>
      </c>
      <c r="N6" s="47">
        <f>SUM($B$5:$M$5)</f>
        <v>0</v>
      </c>
      <c r="P6" s="100" t="s">
        <v>37</v>
      </c>
      <c r="Q6" s="114" t="s">
        <v>38</v>
      </c>
      <c r="R6" s="115"/>
      <c r="S6" s="116"/>
      <c r="T6" s="101"/>
      <c r="U6" s="102"/>
      <c r="V6" s="78" t="s">
        <v>48</v>
      </c>
      <c r="W6" s="79" t="s">
        <v>34</v>
      </c>
    </row>
    <row r="7" spans="1:26" x14ac:dyDescent="0.15">
      <c r="A7" s="92">
        <v>1</v>
      </c>
      <c r="B7" s="1"/>
      <c r="C7" s="2"/>
      <c r="D7" s="12"/>
      <c r="E7" s="18"/>
      <c r="F7" s="2"/>
      <c r="G7" s="19"/>
      <c r="H7" s="18"/>
      <c r="I7" s="2"/>
      <c r="J7" s="19"/>
      <c r="K7" s="76"/>
      <c r="L7" s="2"/>
      <c r="M7" s="3"/>
      <c r="N7" t="s">
        <v>10</v>
      </c>
      <c r="P7" s="54" t="s">
        <v>12</v>
      </c>
      <c r="Q7" s="86">
        <f>IF(R7&gt;0,IF(S7&gt;0,IF(R7&lt;4,N$1+1,N$1),""),"")</f>
        <v>2019</v>
      </c>
      <c r="R7" s="2">
        <v>4</v>
      </c>
      <c r="S7" s="3">
        <v>29</v>
      </c>
      <c r="T7" s="66"/>
      <c r="U7" s="103"/>
      <c r="V7" s="80">
        <f t="shared" ref="V7:V34" si="3">IF(R7&gt;0,IF(S7&gt;0,DATE(Q7,R7,S7),0),0)</f>
        <v>43584</v>
      </c>
      <c r="W7" s="81">
        <f>IF(V7="",0,IF(WEEKDAY(V7)&gt;1,IF(WEEKDAY(V7)&lt;7,1,0),0))</f>
        <v>1</v>
      </c>
      <c r="Y7" t="s">
        <v>5</v>
      </c>
      <c r="Z7" s="24" t="s">
        <v>30</v>
      </c>
    </row>
    <row r="8" spans="1:26" x14ac:dyDescent="0.15">
      <c r="A8" s="92">
        <v>2</v>
      </c>
      <c r="B8" s="4"/>
      <c r="C8" s="5"/>
      <c r="D8" s="13"/>
      <c r="E8" s="20"/>
      <c r="F8" s="5"/>
      <c r="G8" s="21"/>
      <c r="H8" s="20"/>
      <c r="I8" s="5"/>
      <c r="J8" s="21"/>
      <c r="K8" s="27"/>
      <c r="L8" s="5"/>
      <c r="M8" s="6"/>
      <c r="N8" s="45">
        <f>COUNTIF($B$5:$M$5,"&gt;0")</f>
        <v>0</v>
      </c>
      <c r="P8" s="10" t="s">
        <v>13</v>
      </c>
      <c r="Q8" s="87">
        <f t="shared" ref="Q8:Q36" si="4">IF(R8&gt;0,IF(S8&gt;0,IF(R8&lt;4,N$1+1,N$1),""),"")</f>
        <v>2019</v>
      </c>
      <c r="R8" s="5">
        <v>5</v>
      </c>
      <c r="S8" s="6">
        <v>3</v>
      </c>
      <c r="T8" s="66"/>
      <c r="U8" s="103"/>
      <c r="V8" s="82">
        <f t="shared" si="3"/>
        <v>43588</v>
      </c>
      <c r="W8" s="83">
        <f t="shared" ref="W8:W36" si="5">IF(V8="",0,IF(WEEKDAY(V8)&gt;1,IF(WEEKDAY(V8)&lt;7,1,0),0))</f>
        <v>1</v>
      </c>
      <c r="Z8" t="s">
        <v>57</v>
      </c>
    </row>
    <row r="9" spans="1:26" x14ac:dyDescent="0.15">
      <c r="A9" s="92">
        <v>3</v>
      </c>
      <c r="B9" s="4"/>
      <c r="C9" s="28"/>
      <c r="D9" s="13"/>
      <c r="E9" s="20"/>
      <c r="F9" s="5"/>
      <c r="G9" s="21"/>
      <c r="H9" s="20"/>
      <c r="I9" s="5"/>
      <c r="J9" s="21"/>
      <c r="K9" s="27"/>
      <c r="L9" s="5"/>
      <c r="M9" s="6"/>
      <c r="N9" t="s">
        <v>7</v>
      </c>
      <c r="P9" s="10" t="s">
        <v>14</v>
      </c>
      <c r="Q9" s="87">
        <f t="shared" si="4"/>
        <v>2019</v>
      </c>
      <c r="R9" s="5">
        <v>5</v>
      </c>
      <c r="S9" s="6">
        <v>4</v>
      </c>
      <c r="T9" s="66"/>
      <c r="U9" s="103"/>
      <c r="V9" s="82">
        <f t="shared" si="3"/>
        <v>43589</v>
      </c>
      <c r="W9" s="83">
        <f t="shared" si="5"/>
        <v>0</v>
      </c>
      <c r="Y9" t="s">
        <v>54</v>
      </c>
    </row>
    <row r="10" spans="1:26" x14ac:dyDescent="0.15">
      <c r="A10" s="92">
        <v>4</v>
      </c>
      <c r="B10" s="4"/>
      <c r="C10" s="28"/>
      <c r="D10" s="13"/>
      <c r="E10" s="20"/>
      <c r="F10" s="5"/>
      <c r="G10" s="21"/>
      <c r="H10" s="20"/>
      <c r="I10" s="5"/>
      <c r="J10" s="21"/>
      <c r="K10" s="16"/>
      <c r="L10" s="5"/>
      <c r="M10" s="6"/>
      <c r="N10" s="45">
        <f>SUM($B$6:$M$6)</f>
        <v>0</v>
      </c>
      <c r="P10" s="10" t="s">
        <v>15</v>
      </c>
      <c r="Q10" s="87">
        <f t="shared" si="4"/>
        <v>2019</v>
      </c>
      <c r="R10" s="5">
        <v>5</v>
      </c>
      <c r="S10" s="6">
        <v>5</v>
      </c>
      <c r="T10" s="66"/>
      <c r="U10" s="103"/>
      <c r="V10" s="82">
        <f t="shared" si="3"/>
        <v>43590</v>
      </c>
      <c r="W10" s="83">
        <f t="shared" si="5"/>
        <v>0</v>
      </c>
    </row>
    <row r="11" spans="1:26" x14ac:dyDescent="0.15">
      <c r="A11" s="92">
        <v>5</v>
      </c>
      <c r="B11" s="4"/>
      <c r="C11" s="28"/>
      <c r="D11" s="13"/>
      <c r="E11" s="20"/>
      <c r="F11" s="5"/>
      <c r="G11" s="21"/>
      <c r="H11" s="20"/>
      <c r="I11" s="5"/>
      <c r="J11" s="21"/>
      <c r="K11" s="16"/>
      <c r="L11" s="5"/>
      <c r="M11" s="6"/>
      <c r="N11" t="s">
        <v>6</v>
      </c>
      <c r="P11" s="10" t="s">
        <v>16</v>
      </c>
      <c r="Q11" s="87">
        <f t="shared" si="4"/>
        <v>2019</v>
      </c>
      <c r="R11" s="5">
        <v>7</v>
      </c>
      <c r="S11" s="6">
        <v>15</v>
      </c>
      <c r="T11" s="66"/>
      <c r="U11" s="103"/>
      <c r="V11" s="82">
        <f t="shared" si="3"/>
        <v>43661</v>
      </c>
      <c r="W11" s="83">
        <f t="shared" si="5"/>
        <v>1</v>
      </c>
    </row>
    <row r="12" spans="1:26" x14ac:dyDescent="0.15">
      <c r="A12" s="92">
        <v>6</v>
      </c>
      <c r="B12" s="4"/>
      <c r="C12" s="5"/>
      <c r="D12" s="13"/>
      <c r="E12" s="20"/>
      <c r="F12" s="5"/>
      <c r="G12" s="21"/>
      <c r="H12" s="20"/>
      <c r="I12" s="5"/>
      <c r="J12" s="21"/>
      <c r="K12" s="16"/>
      <c r="L12" s="5"/>
      <c r="M12" s="6"/>
      <c r="N12" s="46" t="e">
        <f>SUM($B$6:$M$6)/COUNTIF($B$5:$M$5,"&gt;0")</f>
        <v>#DIV/0!</v>
      </c>
      <c r="P12" s="10" t="s">
        <v>17</v>
      </c>
      <c r="Q12" s="87">
        <f t="shared" si="4"/>
        <v>2019</v>
      </c>
      <c r="R12" s="5">
        <v>8</v>
      </c>
      <c r="S12" s="6">
        <v>11</v>
      </c>
      <c r="T12" s="66"/>
      <c r="U12" s="103"/>
      <c r="V12" s="82">
        <f t="shared" si="3"/>
        <v>43688</v>
      </c>
      <c r="W12" s="83">
        <f t="shared" si="5"/>
        <v>0</v>
      </c>
    </row>
    <row r="13" spans="1:26" x14ac:dyDescent="0.15">
      <c r="A13" s="92">
        <v>7</v>
      </c>
      <c r="B13" s="4"/>
      <c r="C13" s="5"/>
      <c r="D13" s="13"/>
      <c r="E13" s="20"/>
      <c r="F13" s="5"/>
      <c r="G13" s="21"/>
      <c r="H13" s="20"/>
      <c r="I13" s="5"/>
      <c r="J13" s="21"/>
      <c r="K13" s="16"/>
      <c r="L13" s="5"/>
      <c r="M13" s="6"/>
      <c r="N13" s="65"/>
      <c r="P13" s="10" t="s">
        <v>18</v>
      </c>
      <c r="Q13" s="87">
        <f t="shared" si="4"/>
        <v>2019</v>
      </c>
      <c r="R13" s="5">
        <v>9</v>
      </c>
      <c r="S13" s="6">
        <v>16</v>
      </c>
      <c r="T13" s="66"/>
      <c r="U13" s="103"/>
      <c r="V13" s="82">
        <f t="shared" si="3"/>
        <v>43724</v>
      </c>
      <c r="W13" s="83">
        <f t="shared" si="5"/>
        <v>1</v>
      </c>
    </row>
    <row r="14" spans="1:26" x14ac:dyDescent="0.15">
      <c r="A14" s="92">
        <v>8</v>
      </c>
      <c r="B14" s="4"/>
      <c r="C14" s="5"/>
      <c r="D14" s="13"/>
      <c r="E14" s="20"/>
      <c r="F14" s="5"/>
      <c r="G14" s="21"/>
      <c r="H14" s="20"/>
      <c r="I14" s="5"/>
      <c r="J14" s="21"/>
      <c r="K14" s="16"/>
      <c r="L14" s="5"/>
      <c r="M14" s="6"/>
      <c r="N14" s="66" t="s">
        <v>35</v>
      </c>
      <c r="P14" s="10" t="s">
        <v>19</v>
      </c>
      <c r="Q14" s="87">
        <f t="shared" si="4"/>
        <v>2019</v>
      </c>
      <c r="R14" s="5">
        <v>9</v>
      </c>
      <c r="S14" s="6">
        <v>23</v>
      </c>
      <c r="T14" s="66"/>
      <c r="U14" s="103"/>
      <c r="V14" s="82">
        <f t="shared" si="3"/>
        <v>43731</v>
      </c>
      <c r="W14" s="83">
        <f t="shared" si="5"/>
        <v>1</v>
      </c>
    </row>
    <row r="15" spans="1:26" x14ac:dyDescent="0.15">
      <c r="A15" s="92">
        <v>9</v>
      </c>
      <c r="B15" s="4"/>
      <c r="C15" s="5"/>
      <c r="D15" s="13"/>
      <c r="E15" s="20"/>
      <c r="F15" s="5"/>
      <c r="G15" s="21"/>
      <c r="H15" s="20"/>
      <c r="I15" s="5"/>
      <c r="J15" s="21"/>
      <c r="K15" s="16"/>
      <c r="L15" s="5"/>
      <c r="M15" s="6"/>
      <c r="N15" s="77">
        <v>8</v>
      </c>
      <c r="P15" s="10" t="s">
        <v>20</v>
      </c>
      <c r="Q15" s="87">
        <f t="shared" si="4"/>
        <v>2019</v>
      </c>
      <c r="R15" s="5">
        <v>10</v>
      </c>
      <c r="S15" s="6">
        <v>14</v>
      </c>
      <c r="T15" s="66"/>
      <c r="U15" s="103"/>
      <c r="V15" s="82">
        <f t="shared" si="3"/>
        <v>43752</v>
      </c>
      <c r="W15" s="83">
        <f t="shared" si="5"/>
        <v>1</v>
      </c>
    </row>
    <row r="16" spans="1:26" x14ac:dyDescent="0.15">
      <c r="A16" s="92">
        <v>10</v>
      </c>
      <c r="B16" s="4"/>
      <c r="C16" s="5"/>
      <c r="D16" s="13"/>
      <c r="E16" s="20"/>
      <c r="F16" s="5"/>
      <c r="G16" s="21"/>
      <c r="H16" s="20"/>
      <c r="I16" s="5"/>
      <c r="J16" s="21"/>
      <c r="K16" s="16"/>
      <c r="L16" s="5"/>
      <c r="M16" s="6"/>
      <c r="N16" s="66"/>
      <c r="P16" s="10" t="s">
        <v>21</v>
      </c>
      <c r="Q16" s="87">
        <f t="shared" si="4"/>
        <v>2019</v>
      </c>
      <c r="R16" s="5">
        <v>11</v>
      </c>
      <c r="S16" s="6">
        <v>3</v>
      </c>
      <c r="T16" s="66"/>
      <c r="U16" s="103"/>
      <c r="V16" s="82">
        <f t="shared" si="3"/>
        <v>43772</v>
      </c>
      <c r="W16" s="83">
        <f t="shared" si="5"/>
        <v>0</v>
      </c>
    </row>
    <row r="17" spans="1:23" x14ac:dyDescent="0.15">
      <c r="A17" s="92">
        <v>11</v>
      </c>
      <c r="B17" s="4"/>
      <c r="C17" s="5"/>
      <c r="D17" s="13"/>
      <c r="E17" s="20"/>
      <c r="F17" s="5"/>
      <c r="G17" s="21"/>
      <c r="H17" s="20"/>
      <c r="I17" s="5"/>
      <c r="J17" s="21"/>
      <c r="K17" s="16"/>
      <c r="L17" s="5"/>
      <c r="M17" s="6"/>
      <c r="N17" t="s">
        <v>40</v>
      </c>
      <c r="P17" s="10" t="s">
        <v>22</v>
      </c>
      <c r="Q17" s="87">
        <f t="shared" si="4"/>
        <v>2019</v>
      </c>
      <c r="R17" s="5">
        <v>11</v>
      </c>
      <c r="S17" s="6">
        <v>23</v>
      </c>
      <c r="T17" s="66"/>
      <c r="U17" s="103"/>
      <c r="V17" s="82">
        <f t="shared" si="3"/>
        <v>43792</v>
      </c>
      <c r="W17" s="83">
        <f t="shared" si="5"/>
        <v>0</v>
      </c>
    </row>
    <row r="18" spans="1:23" x14ac:dyDescent="0.15">
      <c r="A18" s="92">
        <v>12</v>
      </c>
      <c r="B18" s="4"/>
      <c r="C18" s="5"/>
      <c r="D18" s="13"/>
      <c r="E18" s="20"/>
      <c r="F18" s="5"/>
      <c r="G18" s="21"/>
      <c r="H18" s="20"/>
      <c r="I18" s="5"/>
      <c r="J18" s="21"/>
      <c r="K18" s="16"/>
      <c r="L18" s="5"/>
      <c r="M18" s="6"/>
      <c r="N18" s="89">
        <v>40</v>
      </c>
      <c r="P18" s="10" t="s">
        <v>49</v>
      </c>
      <c r="Q18" s="87">
        <f t="shared" si="4"/>
        <v>2019</v>
      </c>
      <c r="R18" s="5">
        <v>12</v>
      </c>
      <c r="S18" s="6">
        <v>30</v>
      </c>
      <c r="T18" s="66"/>
      <c r="U18" s="103"/>
      <c r="V18" s="82">
        <f t="shared" si="3"/>
        <v>43829</v>
      </c>
      <c r="W18" s="83">
        <f t="shared" si="5"/>
        <v>1</v>
      </c>
    </row>
    <row r="19" spans="1:23" x14ac:dyDescent="0.15">
      <c r="A19" s="92">
        <v>13</v>
      </c>
      <c r="B19" s="4"/>
      <c r="C19" s="5"/>
      <c r="D19" s="13"/>
      <c r="E19" s="20"/>
      <c r="F19" s="5"/>
      <c r="G19" s="21"/>
      <c r="H19" s="20"/>
      <c r="I19" s="5"/>
      <c r="J19" s="21"/>
      <c r="K19" s="16"/>
      <c r="L19" s="5"/>
      <c r="M19" s="6"/>
      <c r="N19" t="s">
        <v>41</v>
      </c>
      <c r="P19" s="10" t="s">
        <v>50</v>
      </c>
      <c r="Q19" s="87">
        <f t="shared" si="4"/>
        <v>2019</v>
      </c>
      <c r="R19" s="5">
        <v>12</v>
      </c>
      <c r="S19" s="6">
        <v>31</v>
      </c>
      <c r="T19" s="66"/>
      <c r="U19" s="103"/>
      <c r="V19" s="82">
        <f t="shared" si="3"/>
        <v>43830</v>
      </c>
      <c r="W19" s="83">
        <f t="shared" si="5"/>
        <v>1</v>
      </c>
    </row>
    <row r="20" spans="1:23" x14ac:dyDescent="0.15">
      <c r="A20" s="92">
        <v>14</v>
      </c>
      <c r="B20" s="4"/>
      <c r="C20" s="5"/>
      <c r="D20" s="13"/>
      <c r="E20" s="20"/>
      <c r="F20" s="5"/>
      <c r="G20" s="21"/>
      <c r="H20" s="20"/>
      <c r="I20" s="5"/>
      <c r="J20" s="21"/>
      <c r="K20" s="16"/>
      <c r="L20" s="5"/>
      <c r="M20" s="6"/>
      <c r="N20" s="90">
        <f>SUM(B38:M38)</f>
        <v>0</v>
      </c>
      <c r="P20" s="10" t="s">
        <v>23</v>
      </c>
      <c r="Q20" s="87">
        <f t="shared" si="4"/>
        <v>2020</v>
      </c>
      <c r="R20" s="5">
        <v>1</v>
      </c>
      <c r="S20" s="6">
        <v>1</v>
      </c>
      <c r="T20" s="66"/>
      <c r="U20" s="103"/>
      <c r="V20" s="82">
        <f t="shared" si="3"/>
        <v>43831</v>
      </c>
      <c r="W20" s="83">
        <f t="shared" si="5"/>
        <v>1</v>
      </c>
    </row>
    <row r="21" spans="1:23" x14ac:dyDescent="0.15">
      <c r="A21" s="92">
        <v>15</v>
      </c>
      <c r="B21" s="4"/>
      <c r="C21" s="5"/>
      <c r="D21" s="13"/>
      <c r="E21" s="20"/>
      <c r="F21" s="5"/>
      <c r="G21" s="21"/>
      <c r="H21" s="20"/>
      <c r="I21" s="5"/>
      <c r="J21" s="21"/>
      <c r="K21" s="16"/>
      <c r="L21" s="5"/>
      <c r="M21" s="6"/>
      <c r="N21" t="s">
        <v>42</v>
      </c>
      <c r="P21" s="10" t="s">
        <v>11</v>
      </c>
      <c r="Q21" s="87">
        <f t="shared" si="4"/>
        <v>2020</v>
      </c>
      <c r="R21" s="5">
        <v>1</v>
      </c>
      <c r="S21" s="6">
        <v>2</v>
      </c>
      <c r="T21" s="66"/>
      <c r="U21" s="103"/>
      <c r="V21" s="82">
        <f t="shared" si="3"/>
        <v>43832</v>
      </c>
      <c r="W21" s="83">
        <f t="shared" si="5"/>
        <v>1</v>
      </c>
    </row>
    <row r="22" spans="1:23" x14ac:dyDescent="0.15">
      <c r="A22" s="92">
        <v>16</v>
      </c>
      <c r="B22" s="4"/>
      <c r="C22" s="5"/>
      <c r="D22" s="13"/>
      <c r="E22" s="20"/>
      <c r="F22" s="5"/>
      <c r="G22" s="21"/>
      <c r="H22" s="20"/>
      <c r="I22" s="5"/>
      <c r="J22" s="21"/>
      <c r="K22" s="16"/>
      <c r="L22" s="5"/>
      <c r="M22" s="6"/>
      <c r="N22" s="91">
        <f>N18-N20</f>
        <v>40</v>
      </c>
      <c r="P22" s="10" t="s">
        <v>11</v>
      </c>
      <c r="Q22" s="87">
        <f t="shared" si="4"/>
        <v>2020</v>
      </c>
      <c r="R22" s="5">
        <v>1</v>
      </c>
      <c r="S22" s="6">
        <v>3</v>
      </c>
      <c r="T22" s="66"/>
      <c r="U22" s="103"/>
      <c r="V22" s="82">
        <f t="shared" si="3"/>
        <v>43833</v>
      </c>
      <c r="W22" s="83">
        <f t="shared" si="5"/>
        <v>1</v>
      </c>
    </row>
    <row r="23" spans="1:23" x14ac:dyDescent="0.15">
      <c r="A23" s="92">
        <v>17</v>
      </c>
      <c r="B23" s="4"/>
      <c r="C23" s="5"/>
      <c r="D23" s="13"/>
      <c r="E23" s="20"/>
      <c r="F23" s="5"/>
      <c r="G23" s="21"/>
      <c r="H23" s="20"/>
      <c r="I23" s="5"/>
      <c r="J23" s="21"/>
      <c r="K23" s="16"/>
      <c r="L23" s="5"/>
      <c r="M23" s="6"/>
      <c r="P23" s="10" t="s">
        <v>24</v>
      </c>
      <c r="Q23" s="87">
        <f t="shared" si="4"/>
        <v>2020</v>
      </c>
      <c r="R23" s="5">
        <v>1</v>
      </c>
      <c r="S23" s="6">
        <v>13</v>
      </c>
      <c r="T23" s="66"/>
      <c r="U23" s="103"/>
      <c r="V23" s="82">
        <f t="shared" si="3"/>
        <v>43843</v>
      </c>
      <c r="W23" s="83">
        <f t="shared" si="5"/>
        <v>1</v>
      </c>
    </row>
    <row r="24" spans="1:23" x14ac:dyDescent="0.15">
      <c r="A24" s="92">
        <v>18</v>
      </c>
      <c r="B24" s="4"/>
      <c r="C24" s="5"/>
      <c r="D24" s="13"/>
      <c r="E24" s="20"/>
      <c r="F24" s="5"/>
      <c r="G24" s="21"/>
      <c r="H24" s="20"/>
      <c r="I24" s="5"/>
      <c r="J24" s="21"/>
      <c r="K24" s="16"/>
      <c r="L24" s="5"/>
      <c r="M24" s="6"/>
      <c r="N24" t="s">
        <v>43</v>
      </c>
      <c r="P24" s="10" t="s">
        <v>25</v>
      </c>
      <c r="Q24" s="87">
        <f t="shared" si="4"/>
        <v>2020</v>
      </c>
      <c r="R24" s="5">
        <v>2</v>
      </c>
      <c r="S24" s="6">
        <v>11</v>
      </c>
      <c r="T24" s="66"/>
      <c r="U24" s="103"/>
      <c r="V24" s="82">
        <f t="shared" si="3"/>
        <v>43872</v>
      </c>
      <c r="W24" s="83">
        <f t="shared" si="5"/>
        <v>1</v>
      </c>
    </row>
    <row r="25" spans="1:23" x14ac:dyDescent="0.15">
      <c r="A25" s="92">
        <v>19</v>
      </c>
      <c r="B25" s="4"/>
      <c r="C25" s="5"/>
      <c r="D25" s="13"/>
      <c r="E25" s="20"/>
      <c r="F25" s="5"/>
      <c r="G25" s="21"/>
      <c r="H25" s="20"/>
      <c r="I25" s="5"/>
      <c r="J25" s="21"/>
      <c r="K25" s="16"/>
      <c r="L25" s="5"/>
      <c r="M25" s="6"/>
      <c r="N25" s="89">
        <v>40</v>
      </c>
      <c r="P25" s="10" t="s">
        <v>31</v>
      </c>
      <c r="Q25" s="87">
        <f t="shared" si="4"/>
        <v>2020</v>
      </c>
      <c r="R25" s="5">
        <v>2</v>
      </c>
      <c r="S25" s="6">
        <v>23</v>
      </c>
      <c r="T25" s="66"/>
      <c r="U25" s="103"/>
      <c r="V25" s="82">
        <f t="shared" si="3"/>
        <v>43884</v>
      </c>
      <c r="W25" s="83">
        <f t="shared" si="5"/>
        <v>0</v>
      </c>
    </row>
    <row r="26" spans="1:23" x14ac:dyDescent="0.15">
      <c r="A26" s="92">
        <v>20</v>
      </c>
      <c r="B26" s="4"/>
      <c r="C26" s="5"/>
      <c r="D26" s="13"/>
      <c r="E26" s="20"/>
      <c r="F26" s="5"/>
      <c r="G26" s="21"/>
      <c r="H26" s="20"/>
      <c r="I26" s="5"/>
      <c r="J26" s="21"/>
      <c r="K26" s="16"/>
      <c r="L26" s="5"/>
      <c r="M26" s="6"/>
      <c r="N26" t="s">
        <v>44</v>
      </c>
      <c r="P26" s="10" t="s">
        <v>26</v>
      </c>
      <c r="Q26" s="87">
        <f t="shared" si="4"/>
        <v>2020</v>
      </c>
      <c r="R26" s="5">
        <v>3</v>
      </c>
      <c r="S26" s="6">
        <v>20</v>
      </c>
      <c r="T26" s="66"/>
      <c r="U26" s="103"/>
      <c r="V26" s="82">
        <f t="shared" si="3"/>
        <v>43910</v>
      </c>
      <c r="W26" s="83">
        <f t="shared" si="5"/>
        <v>1</v>
      </c>
    </row>
    <row r="27" spans="1:23" x14ac:dyDescent="0.15">
      <c r="A27" s="92">
        <v>21</v>
      </c>
      <c r="B27" s="4"/>
      <c r="C27" s="5"/>
      <c r="D27" s="13"/>
      <c r="E27" s="20"/>
      <c r="F27" s="5"/>
      <c r="G27" s="21"/>
      <c r="H27" s="20"/>
      <c r="I27" s="5"/>
      <c r="J27" s="21"/>
      <c r="K27" s="16"/>
      <c r="L27" s="5"/>
      <c r="M27" s="6"/>
      <c r="N27" s="90">
        <f>SUM(B39:M39)</f>
        <v>0</v>
      </c>
      <c r="P27" s="10" t="s">
        <v>36</v>
      </c>
      <c r="Q27" s="87">
        <f t="shared" si="4"/>
        <v>2019</v>
      </c>
      <c r="R27" s="5">
        <v>4</v>
      </c>
      <c r="S27" s="6">
        <v>30</v>
      </c>
      <c r="T27" s="66"/>
      <c r="U27" s="103"/>
      <c r="V27" s="82">
        <f t="shared" si="3"/>
        <v>43585</v>
      </c>
      <c r="W27" s="83">
        <f t="shared" si="5"/>
        <v>1</v>
      </c>
    </row>
    <row r="28" spans="1:23" x14ac:dyDescent="0.15">
      <c r="A28" s="92">
        <v>22</v>
      </c>
      <c r="B28" s="4"/>
      <c r="C28" s="5"/>
      <c r="D28" s="13"/>
      <c r="E28" s="20"/>
      <c r="F28" s="5"/>
      <c r="G28" s="21"/>
      <c r="H28" s="20"/>
      <c r="I28" s="5"/>
      <c r="J28" s="21"/>
      <c r="K28" s="16"/>
      <c r="L28" s="5"/>
      <c r="M28" s="6"/>
      <c r="N28" t="s">
        <v>45</v>
      </c>
      <c r="P28" s="10" t="s">
        <v>32</v>
      </c>
      <c r="Q28" s="87">
        <f t="shared" si="4"/>
        <v>2019</v>
      </c>
      <c r="R28" s="5">
        <v>5</v>
      </c>
      <c r="S28" s="6">
        <v>1</v>
      </c>
      <c r="T28" s="66"/>
      <c r="U28" s="103"/>
      <c r="V28" s="82">
        <f t="shared" si="3"/>
        <v>43586</v>
      </c>
      <c r="W28" s="83">
        <f t="shared" si="5"/>
        <v>1</v>
      </c>
    </row>
    <row r="29" spans="1:23" x14ac:dyDescent="0.15">
      <c r="A29" s="92">
        <v>23</v>
      </c>
      <c r="B29" s="4"/>
      <c r="C29" s="5"/>
      <c r="D29" s="13"/>
      <c r="E29" s="20"/>
      <c r="F29" s="5"/>
      <c r="G29" s="21"/>
      <c r="H29" s="20"/>
      <c r="I29" s="5"/>
      <c r="J29" s="21"/>
      <c r="K29" s="16"/>
      <c r="L29" s="5"/>
      <c r="M29" s="6"/>
      <c r="N29" s="91">
        <f>N25-N27</f>
        <v>40</v>
      </c>
      <c r="P29" s="10" t="s">
        <v>59</v>
      </c>
      <c r="Q29" s="87">
        <f t="shared" si="4"/>
        <v>2019</v>
      </c>
      <c r="R29" s="5">
        <v>5</v>
      </c>
      <c r="S29" s="6">
        <v>2</v>
      </c>
      <c r="T29" s="66"/>
      <c r="U29" s="103"/>
      <c r="V29" s="82">
        <f t="shared" si="3"/>
        <v>43587</v>
      </c>
      <c r="W29" s="83">
        <f t="shared" si="5"/>
        <v>1</v>
      </c>
    </row>
    <row r="30" spans="1:23" x14ac:dyDescent="0.15">
      <c r="A30" s="92">
        <v>24</v>
      </c>
      <c r="B30" s="4"/>
      <c r="C30" s="5"/>
      <c r="D30" s="13"/>
      <c r="E30" s="20"/>
      <c r="F30" s="5"/>
      <c r="G30" s="21"/>
      <c r="H30" s="20"/>
      <c r="I30" s="5"/>
      <c r="J30" s="21"/>
      <c r="K30" s="16"/>
      <c r="L30" s="5"/>
      <c r="M30" s="6"/>
      <c r="P30" s="10" t="s">
        <v>33</v>
      </c>
      <c r="Q30" s="87">
        <f t="shared" si="4"/>
        <v>2019</v>
      </c>
      <c r="R30" s="5">
        <v>10</v>
      </c>
      <c r="S30" s="6">
        <v>22</v>
      </c>
      <c r="T30" s="66"/>
      <c r="U30" s="103"/>
      <c r="V30" s="82">
        <f t="shared" si="3"/>
        <v>43760</v>
      </c>
      <c r="W30" s="83">
        <f t="shared" si="5"/>
        <v>1</v>
      </c>
    </row>
    <row r="31" spans="1:23" x14ac:dyDescent="0.15">
      <c r="A31" s="92">
        <v>25</v>
      </c>
      <c r="B31" s="4"/>
      <c r="C31" s="5"/>
      <c r="D31" s="13"/>
      <c r="E31" s="20"/>
      <c r="F31" s="5"/>
      <c r="G31" s="21"/>
      <c r="H31" s="20"/>
      <c r="I31" s="5"/>
      <c r="J31" s="21"/>
      <c r="K31" s="16"/>
      <c r="L31" s="5"/>
      <c r="M31" s="6"/>
      <c r="P31" s="10" t="s">
        <v>27</v>
      </c>
      <c r="Q31" s="87">
        <f t="shared" si="4"/>
        <v>2019</v>
      </c>
      <c r="R31" s="5">
        <v>5</v>
      </c>
      <c r="S31" s="6">
        <v>6</v>
      </c>
      <c r="T31" s="66"/>
      <c r="U31" s="103"/>
      <c r="V31" s="82">
        <f t="shared" si="3"/>
        <v>43591</v>
      </c>
      <c r="W31" s="83">
        <f t="shared" si="5"/>
        <v>1</v>
      </c>
    </row>
    <row r="32" spans="1:23" x14ac:dyDescent="0.15">
      <c r="A32" s="92">
        <v>26</v>
      </c>
      <c r="B32" s="4"/>
      <c r="C32" s="5"/>
      <c r="D32" s="13"/>
      <c r="E32" s="20"/>
      <c r="F32" s="5"/>
      <c r="G32" s="21"/>
      <c r="H32" s="20"/>
      <c r="I32" s="5"/>
      <c r="J32" s="21"/>
      <c r="K32" s="16"/>
      <c r="L32" s="5"/>
      <c r="M32" s="6"/>
      <c r="P32" s="10" t="s">
        <v>27</v>
      </c>
      <c r="Q32" s="87">
        <f t="shared" si="4"/>
        <v>2019</v>
      </c>
      <c r="R32" s="5">
        <v>8</v>
      </c>
      <c r="S32" s="6">
        <v>12</v>
      </c>
      <c r="T32" s="66"/>
      <c r="U32" s="103"/>
      <c r="V32" s="82">
        <f t="shared" si="3"/>
        <v>43689</v>
      </c>
      <c r="W32" s="83">
        <f t="shared" si="5"/>
        <v>1</v>
      </c>
    </row>
    <row r="33" spans="1:23" x14ac:dyDescent="0.15">
      <c r="A33" s="92">
        <v>27</v>
      </c>
      <c r="B33" s="4"/>
      <c r="C33" s="5"/>
      <c r="D33" s="13"/>
      <c r="E33" s="20"/>
      <c r="F33" s="5"/>
      <c r="G33" s="21"/>
      <c r="H33" s="20"/>
      <c r="I33" s="5"/>
      <c r="J33" s="21"/>
      <c r="K33" s="16"/>
      <c r="L33" s="5"/>
      <c r="M33" s="6"/>
      <c r="P33" s="10" t="s">
        <v>27</v>
      </c>
      <c r="Q33" s="87">
        <f t="shared" si="4"/>
        <v>2019</v>
      </c>
      <c r="R33" s="5">
        <v>11</v>
      </c>
      <c r="S33" s="6">
        <v>4</v>
      </c>
      <c r="T33" s="66"/>
      <c r="U33" s="103"/>
      <c r="V33" s="82">
        <f t="shared" si="3"/>
        <v>43773</v>
      </c>
      <c r="W33" s="83">
        <f t="shared" si="5"/>
        <v>1</v>
      </c>
    </row>
    <row r="34" spans="1:23" x14ac:dyDescent="0.15">
      <c r="A34" s="92">
        <v>28</v>
      </c>
      <c r="B34" s="4"/>
      <c r="C34" s="5"/>
      <c r="D34" s="13"/>
      <c r="E34" s="20"/>
      <c r="F34" s="5"/>
      <c r="G34" s="21"/>
      <c r="H34" s="20"/>
      <c r="I34" s="5"/>
      <c r="J34" s="21"/>
      <c r="K34" s="16"/>
      <c r="L34" s="5"/>
      <c r="M34" s="6"/>
      <c r="P34" s="10" t="s">
        <v>27</v>
      </c>
      <c r="Q34" s="87">
        <f t="shared" si="4"/>
        <v>2020</v>
      </c>
      <c r="R34" s="5">
        <v>2</v>
      </c>
      <c r="S34" s="6">
        <v>24</v>
      </c>
      <c r="T34" s="66"/>
      <c r="U34" s="103"/>
      <c r="V34" s="82">
        <f t="shared" si="3"/>
        <v>43885</v>
      </c>
      <c r="W34" s="83">
        <f t="shared" si="5"/>
        <v>1</v>
      </c>
    </row>
    <row r="35" spans="1:23" x14ac:dyDescent="0.15">
      <c r="A35" s="92">
        <v>29</v>
      </c>
      <c r="B35" s="4"/>
      <c r="C35" s="5"/>
      <c r="D35" s="13"/>
      <c r="E35" s="20"/>
      <c r="F35" s="5"/>
      <c r="G35" s="21"/>
      <c r="H35" s="20"/>
      <c r="I35" s="5"/>
      <c r="J35" s="25"/>
      <c r="K35" s="16"/>
      <c r="L35" s="111"/>
      <c r="M35" s="6"/>
      <c r="P35" s="10" t="s">
        <v>28</v>
      </c>
      <c r="Q35" s="87" t="str">
        <f t="shared" si="4"/>
        <v/>
      </c>
      <c r="R35" s="5"/>
      <c r="S35" s="6"/>
      <c r="T35" s="66"/>
      <c r="U35" s="103"/>
      <c r="V35" s="82">
        <f t="shared" ref="V35:V36" si="6">IF(R35&gt;0,IF(S35&gt;0,DATE(Q35,R35,S35),0),0)</f>
        <v>0</v>
      </c>
      <c r="W35" s="83">
        <f t="shared" si="5"/>
        <v>0</v>
      </c>
    </row>
    <row r="36" spans="1:23" x14ac:dyDescent="0.15">
      <c r="A36" s="92">
        <v>30</v>
      </c>
      <c r="B36" s="4"/>
      <c r="C36" s="5"/>
      <c r="D36" s="13"/>
      <c r="E36" s="20"/>
      <c r="F36" s="5"/>
      <c r="G36" s="21"/>
      <c r="H36" s="20"/>
      <c r="I36" s="5"/>
      <c r="J36" s="25"/>
      <c r="K36" s="16"/>
      <c r="L36" s="35"/>
      <c r="M36" s="6"/>
      <c r="P36" s="10"/>
      <c r="Q36" s="87" t="str">
        <f t="shared" si="4"/>
        <v/>
      </c>
      <c r="R36" s="5"/>
      <c r="S36" s="6"/>
      <c r="T36" s="66"/>
      <c r="U36" s="103"/>
      <c r="V36" s="112">
        <f t="shared" si="6"/>
        <v>0</v>
      </c>
      <c r="W36" s="83">
        <f t="shared" si="5"/>
        <v>0</v>
      </c>
    </row>
    <row r="37" spans="1:23" x14ac:dyDescent="0.15">
      <c r="A37" s="93">
        <v>31</v>
      </c>
      <c r="B37" s="37"/>
      <c r="C37" s="8"/>
      <c r="D37" s="69"/>
      <c r="E37" s="22"/>
      <c r="F37" s="8"/>
      <c r="G37" s="75"/>
      <c r="H37" s="22"/>
      <c r="I37" s="36"/>
      <c r="J37" s="26"/>
      <c r="K37" s="17"/>
      <c r="L37" s="36"/>
      <c r="M37" s="9"/>
      <c r="P37" s="10"/>
      <c r="Q37" s="87" t="str">
        <f t="shared" ref="Q37:Q38" si="7">IF(R37&gt;0,IF(S37&gt;0,IF(R37&lt;4,N$1+1,N$1),""),"")</f>
        <v/>
      </c>
      <c r="R37" s="5"/>
      <c r="S37" s="6"/>
      <c r="T37" s="66"/>
      <c r="U37" s="103"/>
      <c r="V37" s="112">
        <f t="shared" ref="V37:V38" si="8">IF(R37&gt;0,IF(S37&gt;0,DATE(Q37,R37,S37),0),0)</f>
        <v>0</v>
      </c>
      <c r="W37" s="83">
        <f t="shared" ref="W37:W38" si="9">IF(V37="",0,IF(WEEKDAY(V37)&gt;1,IF(WEEKDAY(V37)&lt;7,1,0),0))</f>
        <v>0</v>
      </c>
    </row>
    <row r="38" spans="1:23" x14ac:dyDescent="0.15">
      <c r="A38" s="94" t="s">
        <v>47</v>
      </c>
      <c r="B38" s="1"/>
      <c r="C38" s="2"/>
      <c r="D38" s="12"/>
      <c r="E38" s="18"/>
      <c r="F38" s="2"/>
      <c r="G38" s="19"/>
      <c r="H38" s="15"/>
      <c r="I38" s="2"/>
      <c r="J38" s="12"/>
      <c r="K38" s="18"/>
      <c r="L38" s="2"/>
      <c r="M38" s="3"/>
      <c r="P38" s="11"/>
      <c r="Q38" s="88" t="str">
        <f t="shared" si="7"/>
        <v/>
      </c>
      <c r="R38" s="8"/>
      <c r="S38" s="9"/>
      <c r="T38" s="66"/>
      <c r="U38" s="103"/>
      <c r="V38" s="85">
        <f t="shared" si="8"/>
        <v>0</v>
      </c>
      <c r="W38" s="84">
        <f t="shared" si="9"/>
        <v>0</v>
      </c>
    </row>
    <row r="39" spans="1:23" x14ac:dyDescent="0.15">
      <c r="A39" s="99" t="s">
        <v>46</v>
      </c>
      <c r="B39" s="7"/>
      <c r="C39" s="8"/>
      <c r="D39" s="14"/>
      <c r="E39" s="22"/>
      <c r="F39" s="8"/>
      <c r="G39" s="23"/>
      <c r="H39" s="17"/>
      <c r="I39" s="8"/>
      <c r="J39" s="14"/>
      <c r="K39" s="22"/>
      <c r="L39" s="8"/>
      <c r="M39" s="9"/>
      <c r="P39" s="100" t="s">
        <v>58</v>
      </c>
      <c r="Q39" s="108">
        <f>W39</f>
        <v>22</v>
      </c>
      <c r="R39" s="109"/>
      <c r="S39" s="110"/>
      <c r="T39" s="101"/>
      <c r="U39" s="102"/>
      <c r="V39" s="79"/>
      <c r="W39" s="79">
        <f>SUM(W7:W38)</f>
        <v>22</v>
      </c>
    </row>
    <row r="46" spans="1:23" x14ac:dyDescent="0.15">
      <c r="B46" s="24"/>
    </row>
  </sheetData>
  <mergeCells count="1">
    <mergeCell ref="Q6:S6"/>
  </mergeCells>
  <phoneticPr fontId="1"/>
  <conditionalFormatting sqref="K7:M35 M36:M37 K36:K37">
    <cfRule type="expression" dxfId="6" priority="1">
      <formula>WEEKDAY(DATE($N$1+1,K$1,$A7))=1</formula>
    </cfRule>
  </conditionalFormatting>
  <conditionalFormatting sqref="K7:M35 M36:M37 K36:K37">
    <cfRule type="expression" dxfId="5" priority="2">
      <formula>IF(ISERROR(VLOOKUP(DATE($N$1+1,K$1,$A7),$V$7:$V$38,1,FALSE)),0,1)=1</formula>
    </cfRule>
    <cfRule type="expression" dxfId="4" priority="3">
      <formula>WEEKDAY(DATE($N$1+1,K$1,$A7))=7</formula>
    </cfRule>
  </conditionalFormatting>
  <conditionalFormatting sqref="B7:J36 J37 H37 E37:F37 C37">
    <cfRule type="expression" dxfId="3" priority="5">
      <formula>ISERROR(VLOOKUP(DATE($N$1,B$1,$A7),$V$7:$V$38,1,FALSE))=FALSE</formula>
    </cfRule>
    <cfRule type="expression" dxfId="2" priority="6">
      <formula>WEEKDAY(DATE($N$1,B$1,$A7))=7</formula>
    </cfRule>
    <cfRule type="expression" dxfId="1" priority="7">
      <formula>WEEKDAY(DATE($N$1,B$1,$A7))=1</formula>
    </cfRule>
  </conditionalFormatting>
  <conditionalFormatting sqref="L35">
    <cfRule type="expression" dxfId="0" priority="4">
      <formula>DAY(DATE(N1+1,2,29))=1</formula>
    </cfRule>
  </conditionalFormatting>
  <pageMargins left="0.70866141732283472" right="0" top="0.74803149606299213" bottom="0.74803149606299213" header="0.31496062992125984" footer="0.31496062992125984"/>
  <pageSetup paperSize="9" orientation="landscape" r:id="rId1"/>
  <headerFooter>
    <oddHeader>&amp;L&amp;A年度　勤怠時間管理表&amp;R&amp;D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寛峰</dc:creator>
  <cp:lastModifiedBy>森 寛峰</cp:lastModifiedBy>
  <cp:lastPrinted>2019-04-22T05:47:09Z</cp:lastPrinted>
  <dcterms:created xsi:type="dcterms:W3CDTF">2015-06-16T02:19:51Z</dcterms:created>
  <dcterms:modified xsi:type="dcterms:W3CDTF">2019-04-22T06:31:44Z</dcterms:modified>
</cp:coreProperties>
</file>